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8795" windowHeight="11700" activeTab="0"/>
  </bookViews>
  <sheets>
    <sheet name="Honorar GA nach BVS" sheetId="1" r:id="rId1"/>
  </sheets>
  <definedNames>
    <definedName name="_xlnm.Print_Area" localSheetId="0">'Honorar GA nach BVS'!$A$1:$F$107</definedName>
  </definedNames>
  <calcPr fullCalcOnLoad="1"/>
</workbook>
</file>

<file path=xl/sharedStrings.xml><?xml version="1.0" encoding="utf-8"?>
<sst xmlns="http://schemas.openxmlformats.org/spreadsheetml/2006/main" count="63" uniqueCount="56">
  <si>
    <t>Summe netto</t>
  </si>
  <si>
    <t>Umsatzsteuer</t>
  </si>
  <si>
    <t>Vergütungsbetrag</t>
  </si>
  <si>
    <t>technischer Mitarbeiter</t>
  </si>
  <si>
    <t>Fahrtkosten (max. 150 km)</t>
  </si>
  <si>
    <t>Honorar</t>
  </si>
  <si>
    <t>Verkehrswert</t>
  </si>
  <si>
    <t>Wegerechte</t>
  </si>
  <si>
    <t>Leitungsrechte</t>
  </si>
  <si>
    <t>Überbau</t>
  </si>
  <si>
    <t>weitere Rechte</t>
  </si>
  <si>
    <t>Wohnungsrechte</t>
  </si>
  <si>
    <t>Nießbrauchsrechte</t>
  </si>
  <si>
    <t>zus. Wertermittlungsstichtage</t>
  </si>
  <si>
    <t>zus. Qualitätsstichtage</t>
  </si>
  <si>
    <t>Zwischensumme</t>
  </si>
  <si>
    <t>Aktualisierung eines früheren Gutachtens</t>
  </si>
  <si>
    <t>erschwerte Bedingungen (Schmutz, Sicherheit, Gefahren)</t>
  </si>
  <si>
    <t>2) Honorarermittlung auf Basis des Verkehrswertes</t>
  </si>
  <si>
    <t>Auftragnehmer/Büroinhaber</t>
  </si>
  <si>
    <t>Verkehrswert*</t>
  </si>
  <si>
    <t>b) Ableitung anrechenbares Honorar</t>
  </si>
  <si>
    <t>nächst kleinerer Wert</t>
  </si>
  <si>
    <t>nächst höherer Wert</t>
  </si>
  <si>
    <t xml:space="preserve">  d.h. ohne Abschläge für boG (Instandhaltung, Reparaturen, ökologische Lasten, Abbruchkosten, etc.)</t>
  </si>
  <si>
    <t>* bzw. marktangepasster Sachwert, vorläufiger Ertragswert, vorläufiger Vergleichswert</t>
  </si>
  <si>
    <t>Örtliches Aufmaß/Kontrolle, zeichnerische Umsetzung durch Mitarbeiter und Prüfung durch Auftragnehmer</t>
  </si>
  <si>
    <t>a) Honorartabelle nach BVS</t>
  </si>
  <si>
    <t>a) Stichtage</t>
  </si>
  <si>
    <t>b) Rechte</t>
  </si>
  <si>
    <t>c) weitere Faktoren</t>
  </si>
  <si>
    <t>3) Zuschläge und sonstige Faktoren (angerechnet auf den Honorarwert nach BVS)</t>
  </si>
  <si>
    <t>4) Nebenkosten</t>
  </si>
  <si>
    <t>Nebenkosten (pauschal 5% auf Zwischensumme)</t>
  </si>
  <si>
    <t>Die roten Zahlen sind durch den Sachverständigen/Auftragnehmer auszufüllen.</t>
  </si>
  <si>
    <t>Anlage 10 - Honorarberechnung Gutachten</t>
  </si>
  <si>
    <t>Spanne</t>
  </si>
  <si>
    <t>%-Satz</t>
  </si>
  <si>
    <t>Faktor</t>
  </si>
  <si>
    <t>im Rahmen der Umsiedlung von Keyenberg, Kuckum, Unter-/ Oberwestrich und Berverath</t>
  </si>
  <si>
    <t>Fotodokumentation</t>
  </si>
  <si>
    <t>ETW/Eigentümer</t>
  </si>
  <si>
    <t>c) Faktor Eigentumswohnungen</t>
  </si>
  <si>
    <t>Minderungsfaktor für mehrere ETW</t>
  </si>
  <si>
    <t>besonderes Aufmaß (Hofstelle, Gewerbebetrieb)</t>
  </si>
  <si>
    <t>10% - 40%</t>
  </si>
  <si>
    <t>20% - 50%</t>
  </si>
  <si>
    <t>-10% - -40%</t>
  </si>
  <si>
    <t>Auslagen Gebühren (als Anlage anzufügen)</t>
  </si>
  <si>
    <t>1) Zuschlag durch zusätzlichen Aufwand Bestandsaufnahme gem. Leistungsprofil RWE</t>
  </si>
  <si>
    <t>Sollte dem Sachverständigen eine Bestandsaufnahme auf Basis RR 2010 vorliegen, die gemäß ortsspezifischer Regelung KKUOB 2015 vor dem 06.07.2015 erstellt worden ist, entfällt der Pauschalsatz</t>
  </si>
  <si>
    <t>*</t>
  </si>
  <si>
    <t>Zuschlag 10% auf anrechenbares Honorar</t>
  </si>
  <si>
    <t>*Änderungen zur BVS</t>
  </si>
  <si>
    <t>Unvorhergesehenes (muss vor Rechnungsstellung angezeigt und freigegeben werden)</t>
  </si>
  <si>
    <t>neu mit 29.02.2016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</si>
</sst>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³&quot;"/>
    <numFmt numFmtId="165" formatCode="#,##0\ &quot;€/m³&quot;"/>
    <numFmt numFmtId="166" formatCode="#,##0\ &quot;€&quot;"/>
    <numFmt numFmtId="167" formatCode="#,##0\ &quot;km&quot;"/>
    <numFmt numFmtId="168" formatCode="#,##0\ &quot;€/km&quot;"/>
    <numFmt numFmtId="169" formatCode="#,##0.0\ &quot;€/km&quot;"/>
    <numFmt numFmtId="170" formatCode="#,##0.00\ &quot;€/km&quot;"/>
    <numFmt numFmtId="171" formatCode="#,##0\ &quot;Fotos&quot;"/>
    <numFmt numFmtId="172" formatCode="#,##0.00\ &quot;€/Foto&quot;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#,##0.0\ &quot;€/m³&quot;"/>
    <numFmt numFmtId="178" formatCode="#,##0.00\ &quot;€/m³&quot;"/>
    <numFmt numFmtId="179" formatCode="0.0"/>
    <numFmt numFmtId="180" formatCode="#,##0.00\ &quot;€&quot;"/>
    <numFmt numFmtId="181" formatCode="0\ &quot;Seiten&quot;"/>
    <numFmt numFmtId="182" formatCode="#,##0.00\ &quot;€/Seite&quot;"/>
    <numFmt numFmtId="183" formatCode="0.00\ &quot;Stunden&quot;"/>
    <numFmt numFmtId="184" formatCode="0.00\ &quot;h&quot;"/>
    <numFmt numFmtId="185" formatCode="#,##0.00\ &quot;€/h&quot;"/>
    <numFmt numFmtId="186" formatCode="0\ &quot;Tage&quot;"/>
    <numFmt numFmtId="187" formatCode="0\ &quot;Rechte&quot;"/>
    <numFmt numFmtId="188" formatCode="#,##0.0\ &quot;€&quot;"/>
    <numFmt numFmtId="189" formatCode="0\ &quot;Recht(e)&quot;"/>
    <numFmt numFmtId="190" formatCode="0\ &quot;Tag(e)&quot;"/>
    <numFmt numFmtId="191" formatCode="0\ &quot;ETW&quot;"/>
  </numFmts>
  <fonts count="5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Wingdings"/>
      <family val="0"/>
    </font>
    <font>
      <i/>
      <sz val="8"/>
      <color indexed="8"/>
      <name val="Arial"/>
      <family val="2"/>
    </font>
    <font>
      <i/>
      <sz val="8"/>
      <color indexed="8"/>
      <name val="Wingdings"/>
      <family val="0"/>
    </font>
    <font>
      <sz val="10"/>
      <color indexed="40"/>
      <name val="Arial"/>
      <family val="2"/>
    </font>
    <font>
      <b/>
      <sz val="12"/>
      <color indexed="8"/>
      <name val="Arial"/>
      <family val="2"/>
    </font>
    <font>
      <b/>
      <sz val="10"/>
      <color indexed="40"/>
      <name val="Arial"/>
      <family val="2"/>
    </font>
    <font>
      <sz val="10"/>
      <color indexed="55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/>
      <name val="Wingdings"/>
      <family val="0"/>
    </font>
    <font>
      <i/>
      <sz val="8"/>
      <color theme="1"/>
      <name val="Arial"/>
      <family val="2"/>
    </font>
    <font>
      <i/>
      <sz val="8"/>
      <color theme="1"/>
      <name val="Wingdings"/>
      <family val="0"/>
    </font>
    <font>
      <sz val="10"/>
      <color rgb="FF00B0F0"/>
      <name val="Arial"/>
      <family val="2"/>
    </font>
    <font>
      <b/>
      <sz val="12"/>
      <color theme="1"/>
      <name val="Arial"/>
      <family val="2"/>
    </font>
    <font>
      <b/>
      <sz val="10"/>
      <color rgb="FF00B0F0"/>
      <name val="Arial"/>
      <family val="2"/>
    </font>
    <font>
      <sz val="10"/>
      <color theme="0" tint="-0.24997000396251678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b/>
      <u val="single"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26">
    <xf numFmtId="0" fontId="0" fillId="0" borderId="0" xfId="0" applyAlignment="1">
      <alignment/>
    </xf>
    <xf numFmtId="0" fontId="35" fillId="0" borderId="0" xfId="0" applyFont="1" applyAlignment="1">
      <alignment/>
    </xf>
    <xf numFmtId="166" fontId="0" fillId="0" borderId="0" xfId="0" applyNumberFormat="1" applyAlignment="1">
      <alignment/>
    </xf>
    <xf numFmtId="0" fontId="48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164" fontId="51" fillId="0" borderId="0" xfId="0" applyNumberFormat="1" applyFont="1" applyBorder="1" applyAlignment="1">
      <alignment/>
    </xf>
    <xf numFmtId="9" fontId="0" fillId="0" borderId="0" xfId="51" applyFont="1" applyBorder="1" applyAlignment="1">
      <alignment/>
    </xf>
    <xf numFmtId="0" fontId="52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35" fillId="33" borderId="10" xfId="0" applyFont="1" applyFill="1" applyBorder="1" applyAlignment="1">
      <alignment/>
    </xf>
    <xf numFmtId="0" fontId="35" fillId="33" borderId="10" xfId="0" applyFont="1" applyFill="1" applyBorder="1" applyAlignment="1">
      <alignment horizontal="center"/>
    </xf>
    <xf numFmtId="166" fontId="35" fillId="33" borderId="10" xfId="0" applyNumberFormat="1" applyFont="1" applyFill="1" applyBorder="1" applyAlignment="1">
      <alignment/>
    </xf>
    <xf numFmtId="167" fontId="53" fillId="33" borderId="10" xfId="0" applyNumberFormat="1" applyFont="1" applyFill="1" applyBorder="1" applyAlignment="1">
      <alignment/>
    </xf>
    <xf numFmtId="170" fontId="35" fillId="33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0" fillId="0" borderId="12" xfId="0" applyBorder="1" applyAlignment="1">
      <alignment/>
    </xf>
    <xf numFmtId="9" fontId="0" fillId="0" borderId="12" xfId="51" applyFont="1" applyBorder="1" applyAlignment="1">
      <alignment/>
    </xf>
    <xf numFmtId="170" fontId="0" fillId="0" borderId="12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9" fontId="0" fillId="0" borderId="13" xfId="5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0" fontId="49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9" fontId="55" fillId="0" borderId="0" xfId="51" applyFont="1" applyBorder="1" applyAlignment="1">
      <alignment/>
    </xf>
    <xf numFmtId="0" fontId="55" fillId="0" borderId="0" xfId="0" applyFont="1" applyAlignment="1">
      <alignment/>
    </xf>
    <xf numFmtId="9" fontId="0" fillId="0" borderId="11" xfId="51" applyFont="1" applyBorder="1" applyAlignment="1">
      <alignment/>
    </xf>
    <xf numFmtId="9" fontId="35" fillId="0" borderId="12" xfId="5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/>
    </xf>
    <xf numFmtId="180" fontId="35" fillId="0" borderId="0" xfId="0" applyNumberFormat="1" applyFont="1" applyBorder="1" applyAlignment="1">
      <alignment/>
    </xf>
    <xf numFmtId="0" fontId="35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 indent="1"/>
    </xf>
    <xf numFmtId="184" fontId="0" fillId="0" borderId="11" xfId="0" applyNumberFormat="1" applyFont="1" applyBorder="1" applyAlignment="1">
      <alignment/>
    </xf>
    <xf numFmtId="0" fontId="35" fillId="0" borderId="14" xfId="0" applyFont="1" applyBorder="1" applyAlignment="1">
      <alignment horizontal="center"/>
    </xf>
    <xf numFmtId="166" fontId="0" fillId="0" borderId="14" xfId="0" applyNumberFormat="1" applyFont="1" applyBorder="1" applyAlignment="1">
      <alignment/>
    </xf>
    <xf numFmtId="166" fontId="0" fillId="0" borderId="14" xfId="0" applyNumberFormat="1" applyBorder="1" applyAlignment="1">
      <alignment/>
    </xf>
    <xf numFmtId="0" fontId="0" fillId="0" borderId="12" xfId="0" applyBorder="1" applyAlignment="1">
      <alignment horizontal="left" indent="2"/>
    </xf>
    <xf numFmtId="0" fontId="0" fillId="0" borderId="11" xfId="0" applyBorder="1" applyAlignment="1">
      <alignment horizontal="left" indent="2"/>
    </xf>
    <xf numFmtId="0" fontId="0" fillId="0" borderId="11" xfId="0" applyFill="1" applyBorder="1" applyAlignment="1">
      <alignment horizontal="left" indent="2"/>
    </xf>
    <xf numFmtId="180" fontId="0" fillId="0" borderId="11" xfId="0" applyNumberFormat="1" applyFont="1" applyBorder="1" applyAlignment="1">
      <alignment horizontal="right"/>
    </xf>
    <xf numFmtId="180" fontId="35" fillId="0" borderId="12" xfId="0" applyNumberFormat="1" applyFon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  <xf numFmtId="0" fontId="0" fillId="0" borderId="12" xfId="0" applyFill="1" applyBorder="1" applyAlignment="1">
      <alignment horizontal="left" indent="2"/>
    </xf>
    <xf numFmtId="184" fontId="0" fillId="0" borderId="12" xfId="0" applyNumberFormat="1" applyFont="1" applyBorder="1" applyAlignment="1">
      <alignment/>
    </xf>
    <xf numFmtId="180" fontId="0" fillId="0" borderId="12" xfId="0" applyNumberFormat="1" applyFont="1" applyBorder="1" applyAlignment="1">
      <alignment horizontal="right"/>
    </xf>
    <xf numFmtId="0" fontId="55" fillId="0" borderId="0" xfId="0" applyFont="1" applyBorder="1" applyAlignment="1">
      <alignment/>
    </xf>
    <xf numFmtId="166" fontId="35" fillId="0" borderId="0" xfId="0" applyNumberFormat="1" applyFont="1" applyFill="1" applyBorder="1" applyAlignment="1">
      <alignment/>
    </xf>
    <xf numFmtId="167" fontId="53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170" fontId="35" fillId="0" borderId="0" xfId="0" applyNumberFormat="1" applyFont="1" applyFill="1" applyBorder="1" applyAlignment="1">
      <alignment/>
    </xf>
    <xf numFmtId="187" fontId="55" fillId="0" borderId="0" xfId="0" applyNumberFormat="1" applyFont="1" applyBorder="1" applyAlignment="1">
      <alignment/>
    </xf>
    <xf numFmtId="180" fontId="35" fillId="0" borderId="0" xfId="0" applyNumberFormat="1" applyFont="1" applyAlignment="1">
      <alignment/>
    </xf>
    <xf numFmtId="180" fontId="35" fillId="0" borderId="0" xfId="0" applyNumberFormat="1" applyFont="1" applyFill="1" applyBorder="1" applyAlignment="1">
      <alignment/>
    </xf>
    <xf numFmtId="167" fontId="55" fillId="0" borderId="0" xfId="0" applyNumberFormat="1" applyFont="1" applyBorder="1" applyAlignment="1">
      <alignment/>
    </xf>
    <xf numFmtId="0" fontId="0" fillId="0" borderId="12" xfId="0" applyFill="1" applyBorder="1" applyAlignment="1">
      <alignment/>
    </xf>
    <xf numFmtId="167" fontId="55" fillId="0" borderId="11" xfId="0" applyNumberFormat="1" applyFont="1" applyBorder="1" applyAlignment="1">
      <alignment/>
    </xf>
    <xf numFmtId="170" fontId="0" fillId="0" borderId="11" xfId="0" applyNumberFormat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9" fontId="52" fillId="0" borderId="0" xfId="51" applyFont="1" applyBorder="1" applyAlignment="1">
      <alignment/>
    </xf>
    <xf numFmtId="0" fontId="52" fillId="0" borderId="0" xfId="0" applyFont="1" applyBorder="1" applyAlignment="1">
      <alignment horizontal="center"/>
    </xf>
    <xf numFmtId="166" fontId="52" fillId="0" borderId="0" xfId="0" applyNumberFormat="1" applyFont="1" applyBorder="1" applyAlignment="1">
      <alignment/>
    </xf>
    <xf numFmtId="0" fontId="52" fillId="0" borderId="0" xfId="0" applyFont="1" applyAlignment="1">
      <alignment horizontal="center"/>
    </xf>
    <xf numFmtId="187" fontId="55" fillId="0" borderId="15" xfId="0" applyNumberFormat="1" applyFont="1" applyBorder="1" applyAlignment="1">
      <alignment/>
    </xf>
    <xf numFmtId="9" fontId="55" fillId="0" borderId="15" xfId="51" applyFont="1" applyBorder="1" applyAlignment="1">
      <alignment/>
    </xf>
    <xf numFmtId="0" fontId="35" fillId="0" borderId="15" xfId="0" applyFont="1" applyBorder="1" applyAlignment="1">
      <alignment/>
    </xf>
    <xf numFmtId="185" fontId="0" fillId="34" borderId="12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0" fontId="52" fillId="0" borderId="0" xfId="0" applyNumberFormat="1" applyFont="1" applyAlignment="1">
      <alignment/>
    </xf>
    <xf numFmtId="180" fontId="0" fillId="0" borderId="13" xfId="0" applyNumberFormat="1" applyBorder="1" applyAlignment="1">
      <alignment/>
    </xf>
    <xf numFmtId="180" fontId="0" fillId="0" borderId="12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35" fillId="0" borderId="15" xfId="0" applyNumberFormat="1" applyFont="1" applyBorder="1" applyAlignment="1">
      <alignment/>
    </xf>
    <xf numFmtId="0" fontId="0" fillId="0" borderId="0" xfId="0" applyAlignment="1">
      <alignment horizontal="center"/>
    </xf>
    <xf numFmtId="0" fontId="35" fillId="0" borderId="12" xfId="0" applyFont="1" applyFill="1" applyBorder="1" applyAlignment="1">
      <alignment/>
    </xf>
    <xf numFmtId="0" fontId="56" fillId="0" borderId="0" xfId="0" applyFont="1" applyBorder="1" applyAlignment="1">
      <alignment horizontal="center"/>
    </xf>
    <xf numFmtId="9" fontId="56" fillId="0" borderId="0" xfId="51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180" fontId="55" fillId="0" borderId="11" xfId="0" applyNumberFormat="1" applyFont="1" applyBorder="1" applyAlignment="1" applyProtection="1">
      <alignment/>
      <protection locked="0"/>
    </xf>
    <xf numFmtId="167" fontId="55" fillId="0" borderId="11" xfId="0" applyNumberFormat="1" applyFont="1" applyBorder="1" applyAlignment="1" applyProtection="1">
      <alignment/>
      <protection locked="0"/>
    </xf>
    <xf numFmtId="9" fontId="55" fillId="0" borderId="11" xfId="51" applyFont="1" applyBorder="1" applyAlignment="1" applyProtection="1">
      <alignment/>
      <protection locked="0"/>
    </xf>
    <xf numFmtId="9" fontId="55" fillId="0" borderId="12" xfId="51" applyFont="1" applyBorder="1" applyAlignment="1" applyProtection="1">
      <alignment/>
      <protection locked="0"/>
    </xf>
    <xf numFmtId="189" fontId="55" fillId="0" borderId="11" xfId="0" applyNumberFormat="1" applyFont="1" applyBorder="1" applyAlignment="1" applyProtection="1">
      <alignment/>
      <protection locked="0"/>
    </xf>
    <xf numFmtId="189" fontId="55" fillId="0" borderId="12" xfId="0" applyNumberFormat="1" applyFont="1" applyBorder="1" applyAlignment="1" applyProtection="1">
      <alignment/>
      <protection locked="0"/>
    </xf>
    <xf numFmtId="190" fontId="55" fillId="0" borderId="11" xfId="0" applyNumberFormat="1" applyFont="1" applyBorder="1" applyAlignment="1" applyProtection="1">
      <alignment/>
      <protection locked="0"/>
    </xf>
    <xf numFmtId="190" fontId="55" fillId="0" borderId="12" xfId="0" applyNumberFormat="1" applyFont="1" applyBorder="1" applyAlignment="1" applyProtection="1">
      <alignment/>
      <protection locked="0"/>
    </xf>
    <xf numFmtId="166" fontId="55" fillId="0" borderId="11" xfId="0" applyNumberFormat="1" applyFont="1" applyBorder="1" applyAlignment="1" applyProtection="1">
      <alignment/>
      <protection locked="0"/>
    </xf>
    <xf numFmtId="166" fontId="55" fillId="0" borderId="12" xfId="0" applyNumberFormat="1" applyFont="1" applyBorder="1" applyAlignment="1" applyProtection="1">
      <alignment/>
      <protection locked="0"/>
    </xf>
    <xf numFmtId="0" fontId="0" fillId="0" borderId="0" xfId="0" applyAlignment="1">
      <alignment horizontal="center"/>
    </xf>
    <xf numFmtId="171" fontId="55" fillId="0" borderId="11" xfId="0" applyNumberFormat="1" applyFont="1" applyBorder="1" applyAlignment="1" applyProtection="1">
      <alignment/>
      <protection locked="0"/>
    </xf>
    <xf numFmtId="172" fontId="0" fillId="0" borderId="11" xfId="0" applyNumberFormat="1" applyBorder="1" applyAlignment="1">
      <alignment/>
    </xf>
    <xf numFmtId="191" fontId="0" fillId="0" borderId="11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 horizontal="left" indent="2"/>
    </xf>
    <xf numFmtId="166" fontId="55" fillId="0" borderId="0" xfId="0" applyNumberFormat="1" applyFont="1" applyBorder="1" applyAlignment="1" applyProtection="1">
      <alignment/>
      <protection locked="0"/>
    </xf>
    <xf numFmtId="166" fontId="0" fillId="0" borderId="0" xfId="0" applyNumberFormat="1" applyBorder="1" applyAlignment="1">
      <alignment/>
    </xf>
    <xf numFmtId="191" fontId="55" fillId="0" borderId="12" xfId="0" applyNumberFormat="1" applyFont="1" applyBorder="1" applyAlignment="1" applyProtection="1">
      <alignment/>
      <protection locked="0"/>
    </xf>
    <xf numFmtId="180" fontId="0" fillId="0" borderId="12" xfId="0" applyNumberFormat="1" applyFont="1" applyBorder="1" applyAlignment="1">
      <alignment/>
    </xf>
    <xf numFmtId="9" fontId="0" fillId="0" borderId="0" xfId="51" applyFont="1" applyBorder="1" applyAlignment="1">
      <alignment/>
    </xf>
    <xf numFmtId="0" fontId="56" fillId="0" borderId="11" xfId="0" applyFont="1" applyFill="1" applyBorder="1" applyAlignment="1">
      <alignment horizontal="center"/>
    </xf>
    <xf numFmtId="0" fontId="56" fillId="0" borderId="12" xfId="0" applyFont="1" applyFill="1" applyBorder="1" applyAlignment="1" quotePrefix="1">
      <alignment horizontal="center"/>
    </xf>
    <xf numFmtId="9" fontId="56" fillId="0" borderId="11" xfId="5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7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56" fillId="0" borderId="16" xfId="0" applyFont="1" applyFill="1" applyBorder="1" applyAlignment="1">
      <alignment horizontal="left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5"/>
  <sheetViews>
    <sheetView tabSelected="1" zoomScalePageLayoutView="0" workbookViewId="0" topLeftCell="A1">
      <selection activeCell="F107" sqref="A1:F107"/>
    </sheetView>
  </sheetViews>
  <sheetFormatPr defaultColWidth="12.7109375" defaultRowHeight="12.75" customHeight="1"/>
  <cols>
    <col min="1" max="1" width="51.8515625" style="0" customWidth="1"/>
    <col min="2" max="3" width="14.7109375" style="0" customWidth="1"/>
    <col min="4" max="4" width="17.421875" style="0" customWidth="1"/>
    <col min="5" max="5" width="14.7109375" style="0" customWidth="1"/>
    <col min="6" max="6" width="4.00390625" style="0" customWidth="1"/>
    <col min="7" max="7" width="12.7109375" style="35" customWidth="1"/>
    <col min="8" max="10" width="12.7109375" style="0" customWidth="1"/>
    <col min="11" max="12" width="12.7109375" style="36" customWidth="1"/>
    <col min="13" max="13" width="12.7109375" style="0" customWidth="1"/>
    <col min="14" max="14" width="12.7109375" style="36" customWidth="1"/>
  </cols>
  <sheetData>
    <row r="1" spans="1:5" ht="15.75">
      <c r="A1" s="122" t="s">
        <v>35</v>
      </c>
      <c r="B1" s="122"/>
      <c r="C1" s="122"/>
      <c r="D1" s="122"/>
      <c r="E1" s="122"/>
    </row>
    <row r="2" spans="1:14" ht="15.75">
      <c r="A2" s="123" t="s">
        <v>39</v>
      </c>
      <c r="B2" s="123"/>
      <c r="C2" s="123"/>
      <c r="D2" s="123"/>
      <c r="E2" s="123"/>
      <c r="K2" s="46"/>
      <c r="L2" s="46"/>
      <c r="N2" s="46"/>
    </row>
    <row r="3" spans="1:5" ht="12.75" customHeight="1">
      <c r="A3" s="124" t="s">
        <v>34</v>
      </c>
      <c r="B3" s="124"/>
      <c r="C3" s="124"/>
      <c r="D3" s="124"/>
      <c r="E3" s="124"/>
    </row>
    <row r="4" spans="1:14" ht="12.75" customHeight="1">
      <c r="A4" s="47"/>
      <c r="K4" s="45"/>
      <c r="L4" s="45"/>
      <c r="N4" s="45"/>
    </row>
    <row r="5" spans="1:14" s="17" customFormat="1" ht="12.75" customHeight="1">
      <c r="A5" s="17" t="s">
        <v>49</v>
      </c>
      <c r="B5" s="19"/>
      <c r="H5" s="20"/>
      <c r="I5" s="18"/>
      <c r="J5" s="21"/>
      <c r="K5" s="18"/>
      <c r="L5" s="18"/>
      <c r="N5" s="18"/>
    </row>
    <row r="6" spans="2:14" ht="6" customHeight="1">
      <c r="B6" s="2"/>
      <c r="G6" s="38"/>
      <c r="H6" s="4"/>
      <c r="K6" s="45"/>
      <c r="L6" s="2"/>
      <c r="N6" s="45"/>
    </row>
    <row r="7" spans="1:14" s="8" customFormat="1" ht="12.75" customHeight="1">
      <c r="A7" s="94" t="s">
        <v>26</v>
      </c>
      <c r="B7" s="74"/>
      <c r="C7" s="25"/>
      <c r="D7" s="25"/>
      <c r="E7" s="59">
        <v>1000</v>
      </c>
      <c r="F7" s="8" t="s">
        <v>51</v>
      </c>
      <c r="G7" s="31"/>
      <c r="K7" s="5"/>
      <c r="L7" s="5"/>
      <c r="N7" s="5"/>
    </row>
    <row r="8" spans="1:14" s="8" customFormat="1" ht="27" customHeight="1">
      <c r="A8" s="125" t="s">
        <v>50</v>
      </c>
      <c r="B8" s="125"/>
      <c r="C8" s="125"/>
      <c r="D8" s="125"/>
      <c r="E8" s="125"/>
      <c r="G8" s="31"/>
      <c r="K8" s="5"/>
      <c r="L8" s="5"/>
      <c r="N8" s="5"/>
    </row>
    <row r="9" spans="11:14" ht="6" customHeight="1">
      <c r="K9" s="45"/>
      <c r="L9" s="45"/>
      <c r="N9" s="45"/>
    </row>
    <row r="10" spans="1:14" s="8" customFormat="1" ht="12.75" customHeight="1" hidden="1">
      <c r="A10" s="62" t="s">
        <v>19</v>
      </c>
      <c r="B10" s="63">
        <v>4</v>
      </c>
      <c r="C10" s="86">
        <v>75</v>
      </c>
      <c r="D10" s="64">
        <f>C10*B10</f>
        <v>300</v>
      </c>
      <c r="G10" s="31"/>
      <c r="K10" s="5"/>
      <c r="L10" s="5"/>
      <c r="N10" s="5"/>
    </row>
    <row r="11" spans="1:14" s="8" customFormat="1" ht="12.75" customHeight="1" hidden="1">
      <c r="A11" s="57" t="s">
        <v>3</v>
      </c>
      <c r="B11" s="51">
        <v>16</v>
      </c>
      <c r="C11" s="87">
        <v>44</v>
      </c>
      <c r="D11" s="58">
        <f>C11*B11</f>
        <v>704</v>
      </c>
      <c r="G11" s="31"/>
      <c r="K11" s="5"/>
      <c r="L11" s="5"/>
      <c r="N11" s="5"/>
    </row>
    <row r="12" spans="2:14" ht="12.75" customHeight="1" hidden="1">
      <c r="B12" s="2"/>
      <c r="G12" s="38"/>
      <c r="H12" s="4"/>
      <c r="K12" s="45"/>
      <c r="L12" s="2"/>
      <c r="N12" s="45"/>
    </row>
    <row r="13" spans="1:14" s="17" customFormat="1" ht="12.75" customHeight="1">
      <c r="A13" s="17" t="s">
        <v>18</v>
      </c>
      <c r="L13" s="18"/>
      <c r="N13" s="18"/>
    </row>
    <row r="14" ht="6" customHeight="1"/>
    <row r="15" spans="1:14" s="8" customFormat="1" ht="12.75" customHeight="1">
      <c r="A15" s="24" t="s">
        <v>27</v>
      </c>
      <c r="G15" s="31"/>
      <c r="K15" s="5"/>
      <c r="L15" s="5"/>
      <c r="N15" s="5"/>
    </row>
    <row r="16" ht="6" customHeight="1"/>
    <row r="17" spans="2:17" ht="12.75" customHeight="1">
      <c r="B17" s="52" t="s">
        <v>6</v>
      </c>
      <c r="C17" s="52" t="s">
        <v>5</v>
      </c>
      <c r="F17" s="36"/>
      <c r="O17" s="121"/>
      <c r="P17" s="121"/>
      <c r="Q17" s="121"/>
    </row>
    <row r="18" spans="2:14" ht="12.75" customHeight="1">
      <c r="B18" s="53">
        <v>0</v>
      </c>
      <c r="C18" s="54">
        <v>0</v>
      </c>
      <c r="F18" s="2"/>
      <c r="G18" s="31"/>
      <c r="J18" s="33"/>
      <c r="K18" s="37"/>
      <c r="N18" s="37"/>
    </row>
    <row r="19" spans="2:10" ht="12.75" customHeight="1">
      <c r="B19" s="53">
        <v>100000</v>
      </c>
      <c r="C19" s="54">
        <v>750</v>
      </c>
      <c r="F19" s="2"/>
      <c r="G19" s="31"/>
      <c r="J19" s="33"/>
    </row>
    <row r="20" spans="2:10" ht="12.75" customHeight="1">
      <c r="B20" s="53">
        <v>125000</v>
      </c>
      <c r="C20" s="54">
        <v>860</v>
      </c>
      <c r="F20" s="2"/>
      <c r="G20" s="31"/>
      <c r="J20" s="33"/>
    </row>
    <row r="21" spans="2:10" ht="12.75" customHeight="1">
      <c r="B21" s="53">
        <v>150000</v>
      </c>
      <c r="C21" s="54">
        <v>970</v>
      </c>
      <c r="F21" s="2"/>
      <c r="G21" s="31"/>
      <c r="J21" s="33"/>
    </row>
    <row r="22" spans="2:10" ht="12.75" customHeight="1">
      <c r="B22" s="53">
        <v>175000</v>
      </c>
      <c r="C22" s="54">
        <v>1050</v>
      </c>
      <c r="F22" s="2"/>
      <c r="G22" s="31"/>
      <c r="J22" s="33"/>
    </row>
    <row r="23" spans="2:10" ht="12.75" customHeight="1">
      <c r="B23" s="53">
        <v>200000</v>
      </c>
      <c r="C23" s="54">
        <v>1200</v>
      </c>
      <c r="F23" s="2"/>
      <c r="G23" s="31"/>
      <c r="J23" s="33"/>
    </row>
    <row r="24" spans="2:10" ht="12.75" customHeight="1">
      <c r="B24" s="53">
        <v>225000</v>
      </c>
      <c r="C24" s="54">
        <v>1250</v>
      </c>
      <c r="F24" s="2"/>
      <c r="G24" s="31"/>
      <c r="J24" s="33"/>
    </row>
    <row r="25" spans="2:7" ht="12.75" customHeight="1">
      <c r="B25" s="53">
        <v>250000</v>
      </c>
      <c r="C25" s="54">
        <v>1300</v>
      </c>
      <c r="F25" s="2"/>
      <c r="G25" s="31"/>
    </row>
    <row r="26" spans="2:10" ht="12.75" customHeight="1">
      <c r="B26" s="53">
        <v>300000</v>
      </c>
      <c r="C26" s="54">
        <v>1450</v>
      </c>
      <c r="F26" s="2"/>
      <c r="J26" s="33"/>
    </row>
    <row r="27" spans="2:10" ht="12.75" customHeight="1">
      <c r="B27" s="53">
        <v>350000</v>
      </c>
      <c r="C27" s="54">
        <v>1550</v>
      </c>
      <c r="F27" s="2"/>
      <c r="J27" s="33"/>
    </row>
    <row r="28" spans="2:10" ht="12.75" customHeight="1">
      <c r="B28" s="53">
        <v>400000</v>
      </c>
      <c r="C28" s="54">
        <v>1650</v>
      </c>
      <c r="F28" s="2"/>
      <c r="J28" s="33"/>
    </row>
    <row r="29" spans="2:10" ht="12.75" customHeight="1">
      <c r="B29" s="53">
        <v>450000</v>
      </c>
      <c r="C29" s="54">
        <v>1750</v>
      </c>
      <c r="F29" s="2"/>
      <c r="G29" s="31"/>
      <c r="J29" s="33"/>
    </row>
    <row r="30" spans="2:10" ht="12.75" customHeight="1">
      <c r="B30" s="53">
        <v>500000</v>
      </c>
      <c r="C30" s="54">
        <v>1800</v>
      </c>
      <c r="F30" s="2"/>
      <c r="G30" s="31"/>
      <c r="J30" s="33"/>
    </row>
    <row r="31" spans="2:10" ht="12.75" customHeight="1">
      <c r="B31" s="53">
        <v>750000</v>
      </c>
      <c r="C31" s="54">
        <v>2100</v>
      </c>
      <c r="F31" s="2"/>
      <c r="G31" s="31"/>
      <c r="J31" s="33"/>
    </row>
    <row r="32" spans="2:14" ht="12.75" customHeight="1">
      <c r="B32" s="53">
        <v>1000000</v>
      </c>
      <c r="C32" s="54">
        <v>2400</v>
      </c>
      <c r="F32" s="2"/>
      <c r="G32" s="31"/>
      <c r="J32" s="33"/>
      <c r="N32" s="3"/>
    </row>
    <row r="33" spans="2:14" s="6" customFormat="1" ht="12.75" customHeight="1" hidden="1">
      <c r="B33" s="53">
        <v>1250000</v>
      </c>
      <c r="C33" s="54">
        <v>2700</v>
      </c>
      <c r="F33" s="2"/>
      <c r="G33" s="16"/>
      <c r="J33" s="33"/>
      <c r="N33" s="7"/>
    </row>
    <row r="34" spans="2:14" ht="12.75" customHeight="1" hidden="1">
      <c r="B34" s="53">
        <v>1500000</v>
      </c>
      <c r="C34" s="54">
        <v>2900</v>
      </c>
      <c r="F34" s="2"/>
      <c r="G34" s="31"/>
      <c r="J34" s="33"/>
      <c r="N34" s="3"/>
    </row>
    <row r="35" spans="2:14" ht="12.75" customHeight="1" hidden="1">
      <c r="B35" s="53">
        <v>1750000</v>
      </c>
      <c r="C35" s="54">
        <v>3200</v>
      </c>
      <c r="F35" s="2"/>
      <c r="G35" s="33"/>
      <c r="J35" s="33"/>
      <c r="N35" s="3"/>
    </row>
    <row r="36" spans="2:14" ht="12.75" customHeight="1" hidden="1">
      <c r="B36" s="53">
        <v>2000000</v>
      </c>
      <c r="C36" s="54">
        <v>3400</v>
      </c>
      <c r="F36" s="2"/>
      <c r="G36" s="33"/>
      <c r="J36" s="33"/>
      <c r="N36" s="3"/>
    </row>
    <row r="37" spans="2:14" ht="12.75" customHeight="1" hidden="1">
      <c r="B37" s="53">
        <v>2250000</v>
      </c>
      <c r="C37" s="54">
        <v>3600</v>
      </c>
      <c r="F37" s="2"/>
      <c r="G37" s="33"/>
      <c r="J37" s="33"/>
      <c r="N37" s="3"/>
    </row>
    <row r="38" spans="2:10" ht="12.75" customHeight="1" hidden="1">
      <c r="B38" s="53">
        <v>2500000</v>
      </c>
      <c r="C38" s="54">
        <v>3800</v>
      </c>
      <c r="F38" s="2"/>
      <c r="G38" s="31"/>
      <c r="J38" s="33"/>
    </row>
    <row r="39" spans="2:10" ht="12.75" customHeight="1" hidden="1">
      <c r="B39" s="53">
        <v>3000000</v>
      </c>
      <c r="C39" s="54">
        <v>4200</v>
      </c>
      <c r="F39" s="2"/>
      <c r="G39" s="31"/>
      <c r="J39" s="33"/>
    </row>
    <row r="40" spans="2:10" ht="12.75" customHeight="1" hidden="1">
      <c r="B40" s="53">
        <v>3500000</v>
      </c>
      <c r="C40" s="54">
        <v>4600</v>
      </c>
      <c r="F40" s="2"/>
      <c r="G40" s="31"/>
      <c r="J40" s="33"/>
    </row>
    <row r="41" spans="2:10" ht="12.75" customHeight="1" hidden="1">
      <c r="B41" s="53">
        <v>4000000</v>
      </c>
      <c r="C41" s="54">
        <v>5000</v>
      </c>
      <c r="F41" s="2"/>
      <c r="G41" s="31"/>
      <c r="J41" s="33"/>
    </row>
    <row r="42" spans="2:10" ht="12.75" customHeight="1" hidden="1">
      <c r="B42" s="53">
        <v>4500000</v>
      </c>
      <c r="C42" s="54">
        <v>5500</v>
      </c>
      <c r="F42" s="2"/>
      <c r="J42" s="33"/>
    </row>
    <row r="43" spans="2:10" ht="12.75" customHeight="1" hidden="1">
      <c r="B43" s="53">
        <v>5000000</v>
      </c>
      <c r="C43" s="54">
        <v>5900</v>
      </c>
      <c r="F43" s="2"/>
      <c r="J43" s="33"/>
    </row>
    <row r="44" spans="2:10" ht="12.75" customHeight="1" hidden="1">
      <c r="B44" s="53">
        <v>7500000</v>
      </c>
      <c r="C44" s="54">
        <v>7800</v>
      </c>
      <c r="F44" s="2"/>
      <c r="J44" s="33"/>
    </row>
    <row r="45" spans="2:10" ht="12.75" customHeight="1" hidden="1">
      <c r="B45" s="53">
        <v>10000000</v>
      </c>
      <c r="C45" s="54">
        <v>9500</v>
      </c>
      <c r="F45" s="2"/>
      <c r="G45" s="31"/>
      <c r="J45" s="33"/>
    </row>
    <row r="46" spans="2:10" ht="12.75" customHeight="1" hidden="1">
      <c r="B46" s="53">
        <v>12500000</v>
      </c>
      <c r="C46" s="54">
        <v>11200</v>
      </c>
      <c r="F46" s="2"/>
      <c r="G46" s="31"/>
      <c r="J46" s="33"/>
    </row>
    <row r="47" spans="2:10" ht="12.75" customHeight="1" hidden="1">
      <c r="B47" s="53">
        <v>15000000</v>
      </c>
      <c r="C47" s="54">
        <v>12600</v>
      </c>
      <c r="F47" s="2"/>
      <c r="G47" s="31"/>
      <c r="J47" s="33"/>
    </row>
    <row r="48" spans="2:10" ht="12.75" customHeight="1" hidden="1">
      <c r="B48" s="53">
        <v>17500000</v>
      </c>
      <c r="C48" s="54">
        <v>14000</v>
      </c>
      <c r="F48" s="2"/>
      <c r="G48" s="31"/>
      <c r="J48" s="33"/>
    </row>
    <row r="49" spans="2:10" ht="12.75" customHeight="1" hidden="1">
      <c r="B49" s="53">
        <v>20000000</v>
      </c>
      <c r="C49" s="54">
        <v>15200</v>
      </c>
      <c r="F49" s="2"/>
      <c r="J49" s="33"/>
    </row>
    <row r="50" spans="2:10" ht="12.75" customHeight="1" hidden="1">
      <c r="B50" s="53">
        <v>22500000</v>
      </c>
      <c r="C50" s="54">
        <v>16800</v>
      </c>
      <c r="F50" s="2"/>
      <c r="J50" s="33"/>
    </row>
    <row r="51" spans="2:10" ht="12.75" customHeight="1" hidden="1">
      <c r="B51" s="53">
        <v>25000000</v>
      </c>
      <c r="C51" s="54">
        <v>18300</v>
      </c>
      <c r="F51" s="2"/>
      <c r="J51" s="33"/>
    </row>
    <row r="52" spans="2:11" ht="6" customHeight="1">
      <c r="B52" s="2"/>
      <c r="K52" s="5"/>
    </row>
    <row r="53" spans="1:14" ht="12.75" customHeight="1">
      <c r="A53" s="1" t="s">
        <v>21</v>
      </c>
      <c r="B53" s="2"/>
      <c r="K53" s="5"/>
      <c r="L53" s="45"/>
      <c r="N53" s="45"/>
    </row>
    <row r="54" spans="2:14" ht="6" customHeight="1">
      <c r="B54" s="2"/>
      <c r="K54" s="5"/>
      <c r="L54" s="45"/>
      <c r="N54" s="45"/>
    </row>
    <row r="55" spans="1:14" s="8" customFormat="1" ht="12.75" customHeight="1">
      <c r="A55" s="55" t="s">
        <v>22</v>
      </c>
      <c r="B55" s="107">
        <v>225000</v>
      </c>
      <c r="C55" s="61">
        <f>VLOOKUP(B55,$B$18:$C$51,2)</f>
        <v>1250</v>
      </c>
      <c r="G55" s="31"/>
      <c r="K55" s="5"/>
      <c r="L55" s="5"/>
      <c r="N55" s="5"/>
    </row>
    <row r="56" spans="1:14" s="8" customFormat="1" ht="12.75" customHeight="1">
      <c r="A56" s="56" t="s">
        <v>20</v>
      </c>
      <c r="B56" s="106">
        <v>240000</v>
      </c>
      <c r="C56" s="22"/>
      <c r="D56" s="116">
        <f>IF(B57-B55=0,C57,((C57-C55)/(B57-B55))*(B56-B55)+C55)</f>
        <v>1280</v>
      </c>
      <c r="E56" s="72"/>
      <c r="G56" s="117"/>
      <c r="K56" s="5"/>
      <c r="L56" s="5"/>
      <c r="N56" s="5"/>
    </row>
    <row r="57" spans="1:14" s="8" customFormat="1" ht="12.75" customHeight="1">
      <c r="A57" s="56" t="s">
        <v>23</v>
      </c>
      <c r="B57" s="106">
        <v>250000</v>
      </c>
      <c r="C57" s="60">
        <f>VLOOKUP(B57,$B$18:$C$51,2)</f>
        <v>1300</v>
      </c>
      <c r="G57" s="31"/>
      <c r="K57" s="5"/>
      <c r="L57" s="5"/>
      <c r="N57" s="5"/>
    </row>
    <row r="58" spans="1:14" s="8" customFormat="1" ht="12.75" customHeight="1">
      <c r="A58" s="112"/>
      <c r="B58" s="113"/>
      <c r="C58" s="114"/>
      <c r="G58" s="31"/>
      <c r="K58" s="5"/>
      <c r="L58" s="5"/>
      <c r="N58" s="5"/>
    </row>
    <row r="59" spans="1:14" s="8" customFormat="1" ht="12.75" customHeight="1">
      <c r="A59" s="55" t="s">
        <v>52</v>
      </c>
      <c r="B59" s="107"/>
      <c r="C59" s="61"/>
      <c r="D59" s="90">
        <f>0.1*D56</f>
        <v>128</v>
      </c>
      <c r="E59" s="59">
        <f>D56+D59</f>
        <v>1408</v>
      </c>
      <c r="F59" s="8" t="s">
        <v>51</v>
      </c>
      <c r="G59" s="31"/>
      <c r="K59" s="5"/>
      <c r="L59" s="5"/>
      <c r="N59" s="5"/>
    </row>
    <row r="60" spans="1:14" s="8" customFormat="1" ht="12.75" customHeight="1">
      <c r="A60" s="112"/>
      <c r="B60" s="113"/>
      <c r="C60" s="114"/>
      <c r="G60" s="31"/>
      <c r="K60" s="5"/>
      <c r="L60" s="5"/>
      <c r="N60" s="5"/>
    </row>
    <row r="61" spans="1:14" s="8" customFormat="1" ht="12.75" customHeight="1">
      <c r="A61" s="112"/>
      <c r="B61" s="113"/>
      <c r="C61" s="114"/>
      <c r="G61" s="31"/>
      <c r="K61" s="5"/>
      <c r="L61" s="5"/>
      <c r="N61" s="5"/>
    </row>
    <row r="62" spans="1:14" ht="12.75" customHeight="1">
      <c r="A62" s="1" t="s">
        <v>42</v>
      </c>
      <c r="B62" s="2"/>
      <c r="K62" s="5"/>
      <c r="L62" s="108"/>
      <c r="N62" s="108"/>
    </row>
    <row r="63" spans="2:14" ht="6" customHeight="1">
      <c r="B63" s="2"/>
      <c r="K63" s="5"/>
      <c r="L63" s="108"/>
      <c r="N63" s="108"/>
    </row>
    <row r="64" spans="1:14" s="8" customFormat="1" ht="12.75" customHeight="1">
      <c r="A64" s="55" t="s">
        <v>41</v>
      </c>
      <c r="B64" s="115">
        <v>0</v>
      </c>
      <c r="C64" s="61"/>
      <c r="D64" s="25"/>
      <c r="E64" s="59">
        <f>E59*B64</f>
        <v>0</v>
      </c>
      <c r="F64" s="8" t="s">
        <v>51</v>
      </c>
      <c r="G64" s="31"/>
      <c r="K64" s="5"/>
      <c r="L64" s="5"/>
      <c r="N64" s="5"/>
    </row>
    <row r="65" spans="1:14" s="8" customFormat="1" ht="12.75" customHeight="1">
      <c r="A65" s="112"/>
      <c r="B65" s="113"/>
      <c r="C65" s="114"/>
      <c r="G65" s="31"/>
      <c r="K65" s="5"/>
      <c r="L65" s="5"/>
      <c r="N65" s="5"/>
    </row>
    <row r="66" spans="2:14" ht="6" customHeight="1">
      <c r="B66" s="2"/>
      <c r="K66" s="5"/>
      <c r="L66" s="45"/>
      <c r="N66" s="45"/>
    </row>
    <row r="67" spans="1:14" ht="12.75" customHeight="1">
      <c r="A67" s="50" t="s">
        <v>25</v>
      </c>
      <c r="B67" s="34"/>
      <c r="C67" s="34"/>
      <c r="D67" s="32"/>
      <c r="E67" s="8"/>
      <c r="K67" s="5"/>
      <c r="L67" s="45"/>
      <c r="N67" s="45"/>
    </row>
    <row r="68" spans="1:14" ht="12.75" customHeight="1">
      <c r="A68" s="50" t="s">
        <v>24</v>
      </c>
      <c r="B68" s="34"/>
      <c r="C68" s="34"/>
      <c r="D68" s="32"/>
      <c r="E68" s="8"/>
      <c r="K68" s="5"/>
      <c r="L68" s="45"/>
      <c r="N68" s="45"/>
    </row>
    <row r="69" spans="2:12" ht="12.75" customHeight="1">
      <c r="B69" s="2"/>
      <c r="G69" s="38"/>
      <c r="H69" s="4"/>
      <c r="L69" s="2"/>
    </row>
    <row r="70" spans="1:14" s="17" customFormat="1" ht="12.75" customHeight="1">
      <c r="A70" s="17" t="s">
        <v>31</v>
      </c>
      <c r="B70" s="19"/>
      <c r="H70" s="20"/>
      <c r="I70" s="18"/>
      <c r="J70" s="21"/>
      <c r="K70" s="18"/>
      <c r="L70" s="18"/>
      <c r="N70" s="18"/>
    </row>
    <row r="71" spans="2:12" ht="12.75" customHeight="1">
      <c r="B71" s="2"/>
      <c r="G71" s="38"/>
      <c r="H71" s="4"/>
      <c r="L71" s="2"/>
    </row>
    <row r="72" spans="1:14" s="8" customFormat="1" ht="12.75" customHeight="1">
      <c r="A72" s="49" t="s">
        <v>28</v>
      </c>
      <c r="B72" s="95" t="s">
        <v>38</v>
      </c>
      <c r="C72" s="95" t="s">
        <v>37</v>
      </c>
      <c r="D72" s="96" t="s">
        <v>36</v>
      </c>
      <c r="E72" s="9"/>
      <c r="G72" s="38"/>
      <c r="H72" s="4"/>
      <c r="K72" s="5"/>
      <c r="L72" s="9"/>
      <c r="N72" s="5"/>
    </row>
    <row r="73" spans="2:14" ht="6" customHeight="1">
      <c r="B73" s="2"/>
      <c r="K73" s="5"/>
      <c r="L73" s="45"/>
      <c r="N73" s="45"/>
    </row>
    <row r="74" spans="1:14" s="8" customFormat="1" ht="12.75" customHeight="1">
      <c r="A74" s="55" t="s">
        <v>13</v>
      </c>
      <c r="B74" s="105">
        <v>0</v>
      </c>
      <c r="C74" s="26">
        <v>0.2</v>
      </c>
      <c r="D74" s="25"/>
      <c r="E74" s="59">
        <f>IF(B74=0,"",$E$56*C74*B74)</f>
      </c>
      <c r="G74" s="31"/>
      <c r="H74" s="4"/>
      <c r="K74" s="39"/>
      <c r="L74" s="9"/>
      <c r="N74" s="5"/>
    </row>
    <row r="75" spans="1:14" s="8" customFormat="1" ht="12.75" customHeight="1">
      <c r="A75" s="56" t="s">
        <v>14</v>
      </c>
      <c r="B75" s="104">
        <v>0</v>
      </c>
      <c r="C75" s="43">
        <v>0.2</v>
      </c>
      <c r="D75" s="22"/>
      <c r="E75" s="59">
        <f>IF(B75=0,"",$E$56*C75*B75)</f>
      </c>
      <c r="G75" s="31"/>
      <c r="H75" s="4"/>
      <c r="K75" s="39"/>
      <c r="L75" s="9"/>
      <c r="N75" s="5"/>
    </row>
    <row r="76" spans="5:14" s="8" customFormat="1" ht="6" customHeight="1">
      <c r="E76" s="48"/>
      <c r="G76" s="38"/>
      <c r="H76" s="4"/>
      <c r="K76" s="5"/>
      <c r="L76" s="9"/>
      <c r="N76" s="5"/>
    </row>
    <row r="77" spans="1:14" s="8" customFormat="1" ht="12.75" customHeight="1">
      <c r="A77" s="49" t="s">
        <v>29</v>
      </c>
      <c r="B77" s="65"/>
      <c r="C77" s="14"/>
      <c r="E77" s="48"/>
      <c r="G77" s="31"/>
      <c r="H77" s="4"/>
      <c r="K77" s="40"/>
      <c r="L77" s="9"/>
      <c r="N77" s="5"/>
    </row>
    <row r="78" spans="2:14" s="8" customFormat="1" ht="6" customHeight="1">
      <c r="B78" s="9"/>
      <c r="E78" s="48"/>
      <c r="G78" s="31"/>
      <c r="K78" s="5"/>
      <c r="L78" s="5"/>
      <c r="N78" s="5"/>
    </row>
    <row r="79" spans="1:14" s="8" customFormat="1" ht="12.75" customHeight="1">
      <c r="A79" s="55" t="s">
        <v>7</v>
      </c>
      <c r="B79" s="103">
        <v>0</v>
      </c>
      <c r="C79" s="26">
        <v>0.2</v>
      </c>
      <c r="D79" s="25"/>
      <c r="E79" s="59">
        <f>IF(B79=0,"",$E$56*C79*B79)</f>
      </c>
      <c r="G79" s="31"/>
      <c r="H79" s="4"/>
      <c r="K79" s="39"/>
      <c r="L79" s="9"/>
      <c r="N79" s="5"/>
    </row>
    <row r="80" spans="1:14" s="8" customFormat="1" ht="12.75" customHeight="1">
      <c r="A80" s="56" t="s">
        <v>8</v>
      </c>
      <c r="B80" s="102">
        <v>0</v>
      </c>
      <c r="C80" s="43">
        <v>0.2</v>
      </c>
      <c r="D80" s="22"/>
      <c r="E80" s="59">
        <f>IF(B80=0,"",$E$56*C80*B80)</f>
      </c>
      <c r="G80" s="31"/>
      <c r="H80" s="4"/>
      <c r="K80" s="39"/>
      <c r="L80" s="9"/>
      <c r="N80" s="5"/>
    </row>
    <row r="81" spans="1:14" s="8" customFormat="1" ht="12.75" customHeight="1">
      <c r="A81" s="56" t="s">
        <v>11</v>
      </c>
      <c r="B81" s="102">
        <v>0</v>
      </c>
      <c r="C81" s="43">
        <v>0.3</v>
      </c>
      <c r="D81" s="22"/>
      <c r="E81" s="59">
        <f>IF(B81=0,"",$E$56*C81*B81)</f>
      </c>
      <c r="G81" s="31"/>
      <c r="H81" s="4"/>
      <c r="K81" s="39"/>
      <c r="L81" s="9"/>
      <c r="N81" s="5"/>
    </row>
    <row r="82" spans="1:14" s="8" customFormat="1" ht="12.75" customHeight="1">
      <c r="A82" s="56" t="s">
        <v>12</v>
      </c>
      <c r="B82" s="102">
        <v>0</v>
      </c>
      <c r="C82" s="43">
        <v>0.3</v>
      </c>
      <c r="D82" s="22"/>
      <c r="E82" s="59">
        <f>IF(B82=0,"",$E$56*C82*B82)</f>
      </c>
      <c r="G82" s="31"/>
      <c r="H82" s="4"/>
      <c r="K82" s="39"/>
      <c r="L82" s="9"/>
      <c r="N82" s="5"/>
    </row>
    <row r="83" spans="1:14" s="8" customFormat="1" ht="12.75" customHeight="1">
      <c r="A83" s="56" t="s">
        <v>9</v>
      </c>
      <c r="B83" s="102">
        <v>0</v>
      </c>
      <c r="C83" s="43">
        <v>0.3</v>
      </c>
      <c r="D83" s="22"/>
      <c r="E83" s="59">
        <f>IF(B83=0,"",$E$56*C83*B83)</f>
      </c>
      <c r="G83" s="31"/>
      <c r="H83" s="4"/>
      <c r="K83" s="39"/>
      <c r="L83" s="9"/>
      <c r="N83" s="5"/>
    </row>
    <row r="84" spans="1:14" s="8" customFormat="1" ht="12.75" customHeight="1">
      <c r="A84" s="56" t="s">
        <v>10</v>
      </c>
      <c r="B84" s="102">
        <v>0</v>
      </c>
      <c r="C84" s="100">
        <v>0</v>
      </c>
      <c r="D84" s="118" t="s">
        <v>45</v>
      </c>
      <c r="E84" s="59"/>
      <c r="H84" s="4"/>
      <c r="K84" s="39"/>
      <c r="L84" s="9"/>
      <c r="N84" s="5"/>
    </row>
    <row r="85" spans="2:12" ht="6" customHeight="1">
      <c r="B85" s="2"/>
      <c r="E85" s="71"/>
      <c r="G85" s="38"/>
      <c r="H85" s="4"/>
      <c r="L85" s="2"/>
    </row>
    <row r="86" spans="1:14" s="23" customFormat="1" ht="12.75" customHeight="1">
      <c r="A86" s="23" t="s">
        <v>30</v>
      </c>
      <c r="B86" s="66"/>
      <c r="E86" s="72"/>
      <c r="H86" s="67"/>
      <c r="I86" s="68"/>
      <c r="J86" s="69"/>
      <c r="K86" s="68"/>
      <c r="L86" s="68"/>
      <c r="N86" s="68"/>
    </row>
    <row r="87" spans="2:12" ht="6" customHeight="1">
      <c r="B87" s="2"/>
      <c r="C87" s="42"/>
      <c r="D87" s="35"/>
      <c r="E87" s="71"/>
      <c r="H87" s="4"/>
      <c r="K87" s="40"/>
      <c r="L87" s="2"/>
    </row>
    <row r="88" spans="1:14" s="8" customFormat="1" ht="12.75" customHeight="1">
      <c r="A88" s="55" t="s">
        <v>16</v>
      </c>
      <c r="B88" s="25"/>
      <c r="C88" s="101">
        <v>0</v>
      </c>
      <c r="D88" s="119" t="s">
        <v>47</v>
      </c>
      <c r="E88" s="59">
        <f>(IF(C88=0,"",-$E$56*C88))</f>
      </c>
      <c r="H88" s="4"/>
      <c r="K88" s="39"/>
      <c r="L88" s="9"/>
      <c r="N88" s="5"/>
    </row>
    <row r="89" spans="1:14" s="8" customFormat="1" ht="12.75" customHeight="1">
      <c r="A89" s="56" t="s">
        <v>17</v>
      </c>
      <c r="B89" s="22"/>
      <c r="C89" s="100">
        <v>0</v>
      </c>
      <c r="D89" s="120">
        <v>0.2</v>
      </c>
      <c r="E89" s="59">
        <f>IF(C89=0,"",$E$56*C89)</f>
      </c>
      <c r="G89" s="31"/>
      <c r="H89" s="4"/>
      <c r="K89" s="39"/>
      <c r="L89" s="9"/>
      <c r="N89" s="5"/>
    </row>
    <row r="90" spans="1:14" s="8" customFormat="1" ht="12.75" customHeight="1">
      <c r="A90" s="56" t="s">
        <v>44</v>
      </c>
      <c r="B90" s="22"/>
      <c r="C90" s="100">
        <v>0</v>
      </c>
      <c r="D90" s="118" t="s">
        <v>46</v>
      </c>
      <c r="E90" s="59">
        <f>IF(C90=0,"",$E$56*C90)</f>
      </c>
      <c r="F90" s="8" t="s">
        <v>51</v>
      </c>
      <c r="G90" s="31"/>
      <c r="H90" s="4"/>
      <c r="K90" s="39"/>
      <c r="L90" s="9"/>
      <c r="N90" s="5"/>
    </row>
    <row r="91" spans="1:14" s="8" customFormat="1" ht="12.75" customHeight="1">
      <c r="A91" s="56" t="s">
        <v>43</v>
      </c>
      <c r="B91" s="111">
        <f>B64</f>
        <v>0</v>
      </c>
      <c r="C91" s="43">
        <v>0.05</v>
      </c>
      <c r="D91" s="97"/>
      <c r="E91" s="59">
        <f>IF(B91=0,"",-$E$64*C91*B91)</f>
      </c>
      <c r="F91" s="8" t="s">
        <v>51</v>
      </c>
      <c r="G91" s="31"/>
      <c r="H91" s="4"/>
      <c r="K91" s="39"/>
      <c r="L91" s="9"/>
      <c r="N91" s="5"/>
    </row>
    <row r="92" spans="3:14" s="8" customFormat="1" ht="12.75" customHeight="1">
      <c r="C92" s="70"/>
      <c r="D92" s="41"/>
      <c r="E92" s="9"/>
      <c r="G92" s="31"/>
      <c r="H92" s="4"/>
      <c r="K92" s="39"/>
      <c r="L92" s="9"/>
      <c r="N92" s="5"/>
    </row>
    <row r="93" spans="1:14" s="17" customFormat="1" ht="12.75" customHeight="1">
      <c r="A93" s="17" t="s">
        <v>32</v>
      </c>
      <c r="B93" s="19"/>
      <c r="H93" s="20"/>
      <c r="I93" s="18"/>
      <c r="J93" s="21"/>
      <c r="K93" s="18"/>
      <c r="L93" s="18"/>
      <c r="N93" s="18"/>
    </row>
    <row r="94" spans="3:14" s="8" customFormat="1" ht="12.75" customHeight="1" thickBot="1">
      <c r="C94" s="70"/>
      <c r="D94" s="41"/>
      <c r="E94" s="9"/>
      <c r="G94" s="31"/>
      <c r="H94" s="4"/>
      <c r="K94" s="39"/>
      <c r="L94" s="9"/>
      <c r="N94" s="5"/>
    </row>
    <row r="95" spans="1:14" s="8" customFormat="1" ht="12.75" customHeight="1" thickTop="1">
      <c r="A95" s="85" t="s">
        <v>15</v>
      </c>
      <c r="B95" s="85"/>
      <c r="C95" s="83"/>
      <c r="D95" s="84"/>
      <c r="E95" s="92">
        <f>IF(B64=0,E7+E59+SUM(E74:E91),E7+E64+SUM(E74:E91))</f>
        <v>2408</v>
      </c>
      <c r="G95" s="31"/>
      <c r="H95" s="4"/>
      <c r="K95" s="39"/>
      <c r="L95" s="9"/>
      <c r="N95" s="5"/>
    </row>
    <row r="96" spans="3:14" s="8" customFormat="1" ht="6" customHeight="1">
      <c r="C96" s="70"/>
      <c r="D96" s="41"/>
      <c r="E96" s="9"/>
      <c r="G96" s="31"/>
      <c r="H96" s="4"/>
      <c r="K96" s="39"/>
      <c r="L96" s="9"/>
      <c r="N96" s="5"/>
    </row>
    <row r="97" spans="1:15" ht="12.75" customHeight="1">
      <c r="A97" s="55" t="s">
        <v>33</v>
      </c>
      <c r="B97" s="25"/>
      <c r="C97" s="44"/>
      <c r="D97" s="27"/>
      <c r="E97" s="90">
        <f>0.05*E95</f>
        <v>120.4</v>
      </c>
      <c r="F97" s="8"/>
      <c r="G97"/>
      <c r="H97" s="4"/>
      <c r="I97" s="4"/>
      <c r="K97"/>
      <c r="L97" s="37"/>
      <c r="M97" s="2"/>
      <c r="N97"/>
      <c r="O97" s="37"/>
    </row>
    <row r="98" spans="1:15" ht="12.75" customHeight="1">
      <c r="A98" s="56" t="s">
        <v>4</v>
      </c>
      <c r="B98" s="99">
        <v>44</v>
      </c>
      <c r="C98" s="76">
        <v>0.4</v>
      </c>
      <c r="D98" s="22"/>
      <c r="E98" s="91">
        <f>IF(B98&gt;150,150*C98,B98*C98)</f>
        <v>17.6</v>
      </c>
      <c r="F98" s="8" t="s">
        <v>51</v>
      </c>
      <c r="G98"/>
      <c r="H98" s="4"/>
      <c r="I98" s="4"/>
      <c r="K98"/>
      <c r="L98" s="108"/>
      <c r="M98" s="2"/>
      <c r="N98"/>
      <c r="O98" s="108"/>
    </row>
    <row r="99" spans="1:15" ht="12.75" customHeight="1">
      <c r="A99" s="56" t="s">
        <v>40</v>
      </c>
      <c r="B99" s="109">
        <v>20</v>
      </c>
      <c r="C99" s="110">
        <v>0.5</v>
      </c>
      <c r="D99" s="22"/>
      <c r="E99" s="91">
        <f>IF(B99&gt;150,150*C99,B99*C99)</f>
        <v>10</v>
      </c>
      <c r="F99" s="8" t="s">
        <v>51</v>
      </c>
      <c r="G99"/>
      <c r="H99" s="4"/>
      <c r="I99" s="4"/>
      <c r="K99"/>
      <c r="M99" s="2"/>
      <c r="N99"/>
      <c r="O99" s="36"/>
    </row>
    <row r="100" spans="1:15" ht="12.75" customHeight="1">
      <c r="A100" s="56" t="s">
        <v>48</v>
      </c>
      <c r="B100" s="75"/>
      <c r="C100" s="76"/>
      <c r="D100" s="22"/>
      <c r="E100" s="98">
        <v>0</v>
      </c>
      <c r="F100" s="8"/>
      <c r="G100"/>
      <c r="H100" s="4"/>
      <c r="I100" s="4"/>
      <c r="K100"/>
      <c r="L100" s="93"/>
      <c r="M100" s="2"/>
      <c r="N100"/>
      <c r="O100" s="93"/>
    </row>
    <row r="101" spans="1:15" s="8" customFormat="1" ht="12.75" customHeight="1">
      <c r="A101" s="56" t="s">
        <v>54</v>
      </c>
      <c r="B101" s="75"/>
      <c r="C101" s="76"/>
      <c r="D101" s="22"/>
      <c r="E101" s="98">
        <v>0</v>
      </c>
      <c r="F101" s="8" t="s">
        <v>51</v>
      </c>
      <c r="G101" s="8" t="s">
        <v>55</v>
      </c>
      <c r="H101" s="4"/>
      <c r="I101" s="4"/>
      <c r="L101" s="5"/>
      <c r="M101" s="9"/>
      <c r="O101" s="5"/>
    </row>
    <row r="102" spans="3:15" s="8" customFormat="1" ht="12.75" customHeight="1">
      <c r="C102" s="73"/>
      <c r="D102" s="10"/>
      <c r="E102" s="9"/>
      <c r="H102" s="4"/>
      <c r="I102" s="4"/>
      <c r="L102" s="5"/>
      <c r="M102" s="9"/>
      <c r="O102" s="5"/>
    </row>
    <row r="103" spans="1:5" ht="12.75" customHeight="1">
      <c r="A103" s="74" t="s">
        <v>0</v>
      </c>
      <c r="B103" s="74"/>
      <c r="C103" s="25"/>
      <c r="D103" s="25"/>
      <c r="E103" s="90">
        <f>SUM(E95:E100)</f>
        <v>2556</v>
      </c>
    </row>
    <row r="104" spans="1:12" ht="12.75" customHeight="1" thickBot="1">
      <c r="A104" s="28" t="s">
        <v>1</v>
      </c>
      <c r="B104" s="28"/>
      <c r="C104" s="30">
        <v>0.19</v>
      </c>
      <c r="D104" s="29"/>
      <c r="E104" s="89">
        <f>C104*E103</f>
        <v>485.64</v>
      </c>
      <c r="G104" s="38"/>
      <c r="H104" s="4"/>
      <c r="I104" s="8"/>
      <c r="J104" s="14"/>
      <c r="K104" s="5"/>
      <c r="L104" s="9"/>
    </row>
    <row r="105" spans="1:14" s="15" customFormat="1" ht="16.5" thickTop="1">
      <c r="A105" s="77" t="s">
        <v>2</v>
      </c>
      <c r="E105" s="88">
        <f>SUM(E103:E104)</f>
        <v>3041.64</v>
      </c>
      <c r="G105" s="77"/>
      <c r="H105" s="77"/>
      <c r="I105" s="78"/>
      <c r="J105" s="79"/>
      <c r="K105" s="80"/>
      <c r="L105" s="81"/>
      <c r="N105" s="82"/>
    </row>
    <row r="106" ht="12.75" customHeight="1">
      <c r="L106" s="2"/>
    </row>
    <row r="107" spans="1:12" ht="12.75" customHeight="1">
      <c r="A107" t="s">
        <v>53</v>
      </c>
      <c r="C107" s="11"/>
      <c r="E107" s="2"/>
      <c r="L107" s="2"/>
    </row>
    <row r="108" spans="1:12" ht="12.75" customHeight="1">
      <c r="A108" s="8"/>
      <c r="B108" s="9"/>
      <c r="C108" s="8"/>
      <c r="D108" s="8"/>
      <c r="E108" s="13"/>
      <c r="K108" s="12"/>
      <c r="L108" s="2"/>
    </row>
    <row r="109" spans="1:5" ht="12.75" customHeight="1">
      <c r="A109" s="8"/>
      <c r="B109" s="9"/>
      <c r="C109" s="8"/>
      <c r="D109" s="9"/>
      <c r="E109" s="13"/>
    </row>
    <row r="110" spans="1:5" ht="12.75" customHeight="1">
      <c r="A110" s="8"/>
      <c r="B110" s="9"/>
      <c r="C110" s="8"/>
      <c r="D110" s="8"/>
      <c r="E110" s="8"/>
    </row>
    <row r="111" spans="1:5" ht="12.75" customHeight="1">
      <c r="A111" s="8"/>
      <c r="B111" s="9"/>
      <c r="C111" s="8"/>
      <c r="D111" s="8"/>
      <c r="E111" s="8"/>
    </row>
    <row r="112" spans="1:5" ht="12.75" customHeight="1">
      <c r="A112" s="8"/>
      <c r="B112" s="9"/>
      <c r="C112" s="8"/>
      <c r="D112" s="8"/>
      <c r="E112" s="8"/>
    </row>
    <row r="113" spans="1:5" ht="12.75" customHeight="1">
      <c r="A113" s="8"/>
      <c r="B113" s="8"/>
      <c r="C113" s="8"/>
      <c r="D113" s="14"/>
      <c r="E113" s="8"/>
    </row>
    <row r="114" spans="1:5" ht="12.75" customHeight="1">
      <c r="A114" s="8"/>
      <c r="B114" s="8"/>
      <c r="C114" s="8"/>
      <c r="D114" s="14"/>
      <c r="E114" s="5"/>
    </row>
    <row r="115" spans="1:5" ht="12.75" customHeight="1">
      <c r="A115" s="8"/>
      <c r="B115" s="8"/>
      <c r="C115" s="8"/>
      <c r="D115" s="8"/>
      <c r="E115" s="8"/>
    </row>
    <row r="116" spans="1:5" ht="12.75" customHeight="1">
      <c r="A116" s="8"/>
      <c r="B116" s="8"/>
      <c r="C116" s="8"/>
      <c r="D116" s="14"/>
      <c r="E116" s="8"/>
    </row>
    <row r="117" spans="1:5" ht="12.75" customHeight="1">
      <c r="A117" s="8"/>
      <c r="B117" s="8"/>
      <c r="C117" s="8"/>
      <c r="D117" s="14"/>
      <c r="E117" s="8"/>
    </row>
    <row r="118" spans="1:5" ht="12.75" customHeight="1">
      <c r="A118" s="8"/>
      <c r="B118" s="8"/>
      <c r="C118" s="8"/>
      <c r="D118" s="8"/>
      <c r="E118" s="8"/>
    </row>
    <row r="119" spans="1:5" ht="12.75" customHeight="1">
      <c r="A119" s="8"/>
      <c r="B119" s="8"/>
      <c r="C119" s="8"/>
      <c r="D119" s="10"/>
      <c r="E119" s="8"/>
    </row>
    <row r="120" spans="1:5" ht="12.75" customHeight="1">
      <c r="A120" s="8"/>
      <c r="B120" s="8"/>
      <c r="C120" s="8"/>
      <c r="D120" s="8"/>
      <c r="E120" s="8"/>
    </row>
    <row r="121" spans="1:5" ht="12.75" customHeight="1">
      <c r="A121" s="8"/>
      <c r="B121" s="8"/>
      <c r="C121" s="8"/>
      <c r="D121" s="8"/>
      <c r="E121" s="8"/>
    </row>
    <row r="122" spans="1:5" ht="12.75" customHeight="1">
      <c r="A122" s="8"/>
      <c r="B122" s="8"/>
      <c r="C122" s="8"/>
      <c r="D122" s="8"/>
      <c r="E122" s="8"/>
    </row>
    <row r="123" spans="1:5" ht="12.75" customHeight="1">
      <c r="A123" s="4"/>
      <c r="B123" s="4"/>
      <c r="C123" s="8"/>
      <c r="D123" s="14"/>
      <c r="E123" s="5"/>
    </row>
    <row r="124" spans="1:5" ht="12.75" customHeight="1">
      <c r="A124" s="8"/>
      <c r="B124" s="8"/>
      <c r="C124" s="8"/>
      <c r="D124" s="8"/>
      <c r="E124" s="8"/>
    </row>
    <row r="125" spans="1:5" ht="12.75" customHeight="1">
      <c r="A125" s="8"/>
      <c r="B125" s="8"/>
      <c r="C125" s="8"/>
      <c r="D125" s="8"/>
      <c r="E125" s="8"/>
    </row>
  </sheetData>
  <sheetProtection/>
  <mergeCells count="5">
    <mergeCell ref="O17:Q17"/>
    <mergeCell ref="A1:E1"/>
    <mergeCell ref="A2:E2"/>
    <mergeCell ref="A3:E3"/>
    <mergeCell ref="A8:E8"/>
  </mergeCells>
  <printOptions/>
  <pageMargins left="0.7086614173228347" right="0.7086614173228347" top="0.7874015748031497" bottom="0.7874015748031497" header="0.31496062992125984" footer="0.31496062992125984"/>
  <pageSetup cellComments="asDisplayed"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Benutzer</dc:creator>
  <cp:keywords/>
  <dc:description/>
  <cp:lastModifiedBy>Reinhardt</cp:lastModifiedBy>
  <cp:lastPrinted>2016-03-29T13:17:40Z</cp:lastPrinted>
  <dcterms:created xsi:type="dcterms:W3CDTF">2010-05-07T12:02:57Z</dcterms:created>
  <dcterms:modified xsi:type="dcterms:W3CDTF">2016-03-29T13:17:59Z</dcterms:modified>
  <cp:category/>
  <cp:version/>
  <cp:contentType/>
  <cp:contentStatus/>
</cp:coreProperties>
</file>